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C:\Users\ruth\Desktop\"/>
    </mc:Choice>
  </mc:AlternateContent>
  <bookViews>
    <workbookView xWindow="0" yWindow="0" windowWidth="20945" windowHeight="9425" tabRatio="500"/>
  </bookViews>
  <sheets>
    <sheet name="Sheet1" sheetId="1" r:id="rId1"/>
  </sheet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K64" i="1" l="1"/>
  <c r="K65" i="1"/>
  <c r="J34" i="1"/>
  <c r="J35" i="1"/>
  <c r="J39" i="1"/>
  <c r="K66" i="1"/>
  <c r="J40" i="1"/>
  <c r="K67" i="1"/>
  <c r="K69" i="1"/>
  <c r="K70" i="1"/>
  <c r="K72" i="1"/>
  <c r="J41" i="1"/>
  <c r="J42" i="1"/>
  <c r="J43" i="1"/>
  <c r="J44" i="1"/>
  <c r="J45" i="1"/>
  <c r="J47" i="1"/>
  <c r="K47" i="1"/>
  <c r="K57" i="1"/>
  <c r="K62" i="1"/>
  <c r="K61" i="1"/>
  <c r="J55" i="1"/>
  <c r="H61" i="1"/>
  <c r="H62" i="1"/>
  <c r="E41" i="1"/>
  <c r="E42" i="1"/>
  <c r="E44" i="1"/>
  <c r="E45" i="1"/>
  <c r="H45" i="1"/>
  <c r="H44" i="1"/>
  <c r="H43" i="1"/>
  <c r="H42" i="1"/>
  <c r="H41" i="1"/>
  <c r="H40" i="1"/>
  <c r="H39" i="1"/>
  <c r="G39" i="1"/>
</calcChain>
</file>

<file path=xl/sharedStrings.xml><?xml version="1.0" encoding="utf-8"?>
<sst xmlns="http://schemas.openxmlformats.org/spreadsheetml/2006/main" count="73" uniqueCount="70">
  <si>
    <t>Simple Long Term Capital Improvement</t>
  </si>
  <si>
    <t>and</t>
  </si>
  <si>
    <t>FUNDING PLAN</t>
  </si>
  <si>
    <r>
      <rPr>
        <b/>
        <sz val="14"/>
        <color theme="1"/>
        <rFont val="Calibri"/>
        <scheme val="minor"/>
      </rPr>
      <t>Plan Elements</t>
    </r>
    <r>
      <rPr>
        <sz val="14"/>
        <color theme="1"/>
        <rFont val="Calibri"/>
        <scheme val="minor"/>
      </rPr>
      <t>: The plan consists of three elements:</t>
    </r>
  </si>
  <si>
    <t>(1) Priorities as determined by frequent communications with Owners.</t>
  </si>
  <si>
    <t>(2) The Monthly fee schedule:</t>
  </si>
  <si>
    <t>(a The Base Fee that funds operations.</t>
  </si>
  <si>
    <t>(b The contribution to Reserves (Long Term Capital Funding Plan)</t>
  </si>
  <si>
    <t xml:space="preserve">(3) The Capital Improvement Budget - Next Fiscal Year and the Five-Year Plan. </t>
  </si>
  <si>
    <r>
      <rPr>
        <b/>
        <sz val="14"/>
        <rFont val="Calibri"/>
        <scheme val="minor"/>
      </rPr>
      <t>Administration of the Plan</t>
    </r>
    <r>
      <rPr>
        <sz val="14"/>
        <rFont val="Calibri"/>
        <scheme val="minor"/>
      </rPr>
      <t xml:space="preserve">:  A Finance Committee consisting of two members of the Board appointed by the </t>
    </r>
  </si>
  <si>
    <t>President and three owner members-at-large will administer the plan, prepare the budgets, and monitor all</t>
  </si>
  <si>
    <t xml:space="preserve">  fiscal matters of the Association. </t>
  </si>
  <si>
    <t>The Priorities:</t>
  </si>
  <si>
    <t>The current priorities of the Association, as determined in the recent Survey of owners were these:</t>
  </si>
  <si>
    <t>The Sewer Pump/Grinder Project</t>
  </si>
  <si>
    <t>Repair/replace as many roofs as necessary.</t>
  </si>
  <si>
    <t>Correct Drainage issues throughout the property.</t>
  </si>
  <si>
    <t>Maintain/rebuild pathways</t>
  </si>
  <si>
    <t>(Operating Budget Items)</t>
  </si>
  <si>
    <t>Increase the budget for cyclical painting. Deck/siding repair  .</t>
  </si>
  <si>
    <t>The Funding:</t>
  </si>
  <si>
    <t>The two components of the monthly fee charged owners for the Fiscal years 2015 through 2021:</t>
  </si>
  <si>
    <t xml:space="preserve"> </t>
  </si>
  <si>
    <t>Contrib.</t>
  </si>
  <si>
    <t>Total Mo'ly</t>
  </si>
  <si>
    <t>Annual Contrib.</t>
  </si>
  <si>
    <t>to Reserves</t>
  </si>
  <si>
    <t>Fee</t>
  </si>
  <si>
    <t>Jan 1 2015 to June 30 2015</t>
  </si>
  <si>
    <t>6 mos.</t>
  </si>
  <si>
    <t>July 1 2015 to Jan 1, 2016</t>
  </si>
  <si>
    <t>Fiscal Year 2015 Total</t>
  </si>
  <si>
    <t>12 Mos. Avg.</t>
  </si>
  <si>
    <t>Fiscal Year 2016</t>
  </si>
  <si>
    <t>Fiscal Year 2017</t>
  </si>
  <si>
    <t>Fiscal Year 2018</t>
  </si>
  <si>
    <t>Fiscal Year 2019</t>
  </si>
  <si>
    <t>Fiscal Year 2020</t>
  </si>
  <si>
    <t>Fiscal Year 2021</t>
  </si>
  <si>
    <t>Total to Reserves 2015 to 2021</t>
  </si>
  <si>
    <t>The Long Term Reserve Account</t>
  </si>
  <si>
    <t>Balance as of June 30, 2015</t>
  </si>
  <si>
    <t>Minimum Balance Maintained - LONG Term Capital Reserve</t>
  </si>
  <si>
    <t>Available to Finance Committee - 2015 to 2021</t>
  </si>
  <si>
    <t>Estimated Project Costs:</t>
  </si>
  <si>
    <t>Sewer Pump/Grinder/Mgmt.</t>
  </si>
  <si>
    <t>Roofs and Project Management:</t>
  </si>
  <si>
    <t>The SIMPLE approach is that the Finance Committee will have to decide how best to manage</t>
  </si>
  <si>
    <t>the funds and maintain the $50,000 balance in Reserves starting with the development of</t>
  </si>
  <si>
    <t>the Operating Budget for  2016 and a Five Year Capital Funding Plan for 2016 through 2021.</t>
  </si>
  <si>
    <t>The Basic</t>
  </si>
  <si>
    <t>Fee/Mo.</t>
  </si>
  <si>
    <t>to Res.</t>
  </si>
  <si>
    <t>Ray?</t>
  </si>
  <si>
    <t>July 1st has already passed, will these fees be retroactive or will the reserve balance be adjusted down?</t>
  </si>
  <si>
    <t>Actual Reserve Balance on the June 30th financials</t>
  </si>
  <si>
    <t>Adjusted Reserve Balance based on the June 30th actual balance</t>
  </si>
  <si>
    <t>Adjusted</t>
  </si>
  <si>
    <t>Current funds</t>
  </si>
  <si>
    <t>Less Min Bal</t>
  </si>
  <si>
    <t>2015 Funds</t>
  </si>
  <si>
    <t>2016  6 mos</t>
  </si>
  <si>
    <t>Funds Available</t>
  </si>
  <si>
    <t>Sewer Project</t>
  </si>
  <si>
    <t>Estimating the available funds based on this plan means that there will not be enough reserve funds to pay for any roof replacements until the spring/summer of 2017.</t>
  </si>
  <si>
    <t>2016 funds</t>
  </si>
  <si>
    <t>Do owner communications take into account the entire capital needs plan?</t>
  </si>
  <si>
    <t>Do owner personal priorities outweigh the recommendations of professionals?</t>
  </si>
  <si>
    <t>The Capital Needs Plan has the triplex roofs scheduled for replacement in 2015.  Using the current funding schedule, only 4 of 6 roofs will be replaced by 2021.  By this time the remaining triplex roofs will be approximately 8 years behind schedule with the 7 duplex roofs scheduled for replacement in 2019 still waiting to be done after the triplex roofs are completed. (This is with the assumption that no other projects are done)</t>
  </si>
  <si>
    <t>Serious consideration should be given to the decks, siding and roads which will also be postponed passed the professional estimated time on the capital needs plan.  Can all of these projects be safely overlooked for 10+ years or until all the roofs are completed?  Should they be delayed beyond owner priorities of correcting the drainage and rebuilding the walkways?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</si>
</sst>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5" formatCode="&quot;$&quot;#,##0_);\(&quot;$&quot;#,##0\)"/>
    <numFmt numFmtId="6" formatCode="&quot;$&quot;#,##0_);[Red]\(&quot;$&quot;#,##0\)"/>
  </numFmts>
  <fonts count="21" x14ac:knownFonts="1">
    <font>
      <sz val="16"/>
      <color theme="1"/>
      <name val="Calibri"/>
      <family val="2"/>
      <scheme val="minor"/>
    </font>
    <font>
      <b/>
      <sz val="16"/>
      <color rgb="FFFA7D00"/>
      <name val="Calibri"/>
      <family val="2"/>
      <scheme val="minor"/>
    </font>
    <font>
      <b/>
      <sz val="16"/>
      <color theme="1"/>
      <name val="Calibri"/>
      <family val="2"/>
      <scheme val="minor"/>
    </font>
    <font>
      <sz val="14"/>
      <color theme="1"/>
      <name val="Calibri"/>
      <scheme val="minor"/>
    </font>
    <font>
      <sz val="12"/>
      <color theme="1"/>
      <name val="Calibri"/>
      <scheme val="minor"/>
    </font>
    <font>
      <b/>
      <sz val="14"/>
      <color theme="1"/>
      <name val="Calibri"/>
      <scheme val="minor"/>
    </font>
    <font>
      <sz val="14"/>
      <name val="Calibri"/>
      <scheme val="minor"/>
    </font>
    <font>
      <b/>
      <sz val="14"/>
      <name val="Calibri"/>
      <scheme val="minor"/>
    </font>
    <font>
      <sz val="14"/>
      <color theme="0" tint="-0.34998626667073579"/>
      <name val="Calibri"/>
      <scheme val="minor"/>
    </font>
    <font>
      <b/>
      <sz val="14"/>
      <color rgb="FFFF6600"/>
      <name val="Calibri"/>
      <scheme val="minor"/>
    </font>
    <font>
      <i/>
      <sz val="14"/>
      <color theme="1"/>
      <name val="Calibri"/>
      <scheme val="minor"/>
    </font>
    <font>
      <b/>
      <sz val="14"/>
      <color rgb="FFFF0000"/>
      <name val="Calibri"/>
      <scheme val="minor"/>
    </font>
    <font>
      <b/>
      <i/>
      <sz val="11"/>
      <color theme="1"/>
      <name val="Verdana"/>
      <family val="2"/>
    </font>
    <font>
      <sz val="11"/>
      <color theme="1"/>
      <name val="Verdana"/>
      <family val="2"/>
    </font>
    <font>
      <sz val="11"/>
      <color theme="0" tint="-0.34998626667073579"/>
      <name val="Verdana"/>
      <family val="2"/>
    </font>
    <font>
      <b/>
      <i/>
      <sz val="10"/>
      <color theme="1"/>
      <name val="Verdana"/>
      <family val="2"/>
    </font>
    <font>
      <b/>
      <i/>
      <sz val="10"/>
      <color rgb="FFFF0000"/>
      <name val="Verdana"/>
      <family val="2"/>
    </font>
    <font>
      <b/>
      <i/>
      <sz val="11"/>
      <color rgb="FFFF0000"/>
      <name val="Verdana"/>
      <family val="2"/>
    </font>
    <font>
      <sz val="11"/>
      <color rgb="FFFF0000"/>
      <name val="Verdana"/>
      <family val="2"/>
    </font>
    <font>
      <sz val="12"/>
      <color rgb="FFFF0000"/>
      <name val="Calibri"/>
      <family val="2"/>
      <scheme val="minor"/>
    </font>
    <font>
      <sz val="14"/>
      <color rgb="FFFF0000"/>
      <name val="Calibri"/>
      <family val="2"/>
      <scheme val="minor"/>
    </font>
  </fonts>
  <fills count="3">
    <fill>
      <patternFill patternType="none"/>
    </fill>
    <fill>
      <patternFill patternType="gray125"/>
    </fill>
    <fill>
      <patternFill patternType="solid">
        <fgColor rgb="FFF2F2F2"/>
      </patternFill>
    </fill>
  </fills>
  <borders count="6">
    <border>
      <left/>
      <right/>
      <top/>
      <bottom/>
      <diagonal/>
    </border>
    <border>
      <left style="thin">
        <color rgb="FF7F7F7F"/>
      </left>
      <right style="thin">
        <color rgb="FF7F7F7F"/>
      </right>
      <top style="thin">
        <color rgb="FF7F7F7F"/>
      </top>
      <bottom style="thin">
        <color rgb="FF7F7F7F"/>
      </bottom>
      <diagonal/>
    </border>
    <border>
      <left/>
      <right/>
      <top/>
      <bottom style="thin">
        <color auto="1"/>
      </bottom>
      <diagonal/>
    </border>
    <border>
      <left/>
      <right/>
      <top style="thin">
        <color auto="1"/>
      </top>
      <bottom/>
      <diagonal/>
    </border>
    <border>
      <left/>
      <right/>
      <top style="thin">
        <color auto="1"/>
      </top>
      <bottom style="double">
        <color auto="1"/>
      </bottom>
      <diagonal/>
    </border>
    <border>
      <left/>
      <right/>
      <top/>
      <bottom style="double">
        <color indexed="64"/>
      </bottom>
      <diagonal/>
    </border>
  </borders>
  <cellStyleXfs count="2">
    <xf numFmtId="0" fontId="0" fillId="0" borderId="0"/>
    <xf numFmtId="0" fontId="1" fillId="2" borderId="1" applyNumberFormat="0" applyAlignment="0" applyProtection="0"/>
  </cellStyleXfs>
  <cellXfs count="60">
    <xf numFmtId="0" fontId="0" fillId="0" borderId="0" xfId="0"/>
    <xf numFmtId="0" fontId="3" fillId="0" borderId="0" xfId="0" applyFont="1"/>
    <xf numFmtId="0" fontId="2" fillId="0" borderId="0" xfId="0" applyFont="1" applyAlignment="1">
      <alignment horizontal="center"/>
    </xf>
    <xf numFmtId="0" fontId="4" fillId="0" borderId="0" xfId="0" applyFont="1"/>
    <xf numFmtId="0" fontId="6" fillId="0" borderId="0" xfId="1" applyFont="1" applyFill="1" applyBorder="1"/>
    <xf numFmtId="0" fontId="5" fillId="0" borderId="0" xfId="0" applyFont="1"/>
    <xf numFmtId="0" fontId="8" fillId="0" borderId="0" xfId="0" applyFont="1"/>
    <xf numFmtId="0" fontId="3" fillId="0" borderId="0" xfId="0" applyFont="1" applyAlignment="1">
      <alignment horizontal="center"/>
    </xf>
    <xf numFmtId="0" fontId="3" fillId="0" borderId="2" xfId="0" applyFont="1" applyBorder="1"/>
    <xf numFmtId="0" fontId="3" fillId="0" borderId="2" xfId="0" applyFont="1" applyBorder="1" applyAlignment="1">
      <alignment horizontal="center"/>
    </xf>
    <xf numFmtId="0" fontId="4" fillId="0" borderId="2" xfId="0" applyFont="1" applyBorder="1"/>
    <xf numFmtId="0" fontId="3" fillId="0" borderId="0" xfId="0" applyFont="1" applyBorder="1"/>
    <xf numFmtId="0" fontId="8" fillId="0" borderId="0" xfId="0" applyFont="1" applyBorder="1"/>
    <xf numFmtId="6" fontId="8" fillId="0" borderId="0" xfId="0" applyNumberFormat="1" applyFont="1"/>
    <xf numFmtId="0" fontId="8" fillId="0" borderId="2" xfId="0" applyFont="1" applyBorder="1"/>
    <xf numFmtId="6" fontId="8" fillId="0" borderId="2" xfId="0" applyNumberFormat="1" applyFont="1" applyBorder="1"/>
    <xf numFmtId="6" fontId="3" fillId="0" borderId="0" xfId="0" applyNumberFormat="1" applyFont="1"/>
    <xf numFmtId="6" fontId="9" fillId="0" borderId="0" xfId="0" applyNumberFormat="1" applyFont="1"/>
    <xf numFmtId="6" fontId="3" fillId="0" borderId="2" xfId="0" applyNumberFormat="1" applyFont="1" applyBorder="1"/>
    <xf numFmtId="6" fontId="3" fillId="0" borderId="4" xfId="0" applyNumberFormat="1" applyFont="1" applyBorder="1"/>
    <xf numFmtId="0" fontId="10" fillId="0" borderId="0" xfId="0" applyFont="1"/>
    <xf numFmtId="0" fontId="11" fillId="0" borderId="0" xfId="0" applyFont="1"/>
    <xf numFmtId="0" fontId="12" fillId="0" borderId="0" xfId="0" applyFont="1" applyBorder="1"/>
    <xf numFmtId="0" fontId="13" fillId="0" borderId="0" xfId="0" applyFont="1" applyBorder="1"/>
    <xf numFmtId="0" fontId="14" fillId="0" borderId="0" xfId="0" applyFont="1" applyBorder="1"/>
    <xf numFmtId="6" fontId="14" fillId="0" borderId="0" xfId="0" applyNumberFormat="1" applyFont="1" applyBorder="1"/>
    <xf numFmtId="0" fontId="13" fillId="0" borderId="0" xfId="0" applyFont="1"/>
    <xf numFmtId="0" fontId="12" fillId="0" borderId="0" xfId="0" applyFont="1"/>
    <xf numFmtId="0" fontId="15" fillId="0" borderId="0" xfId="0" applyFont="1"/>
    <xf numFmtId="6" fontId="3" fillId="0" borderId="0" xfId="0" applyNumberFormat="1" applyFont="1" applyBorder="1"/>
    <xf numFmtId="0" fontId="4" fillId="0" borderId="0" xfId="0" applyFont="1" applyBorder="1"/>
    <xf numFmtId="5" fontId="12" fillId="0" borderId="0" xfId="0" applyNumberFormat="1" applyFont="1" applyBorder="1" applyAlignment="1">
      <alignment horizontal="center"/>
    </xf>
    <xf numFmtId="0" fontId="12" fillId="0" borderId="0" xfId="0" applyFont="1" applyAlignment="1">
      <alignment horizontal="center" vertical="center" wrapText="1"/>
    </xf>
    <xf numFmtId="5" fontId="0" fillId="0" borderId="0" xfId="0" applyNumberFormat="1"/>
    <xf numFmtId="6" fontId="0" fillId="0" borderId="0" xfId="0" applyNumberFormat="1"/>
    <xf numFmtId="6" fontId="13" fillId="0" borderId="0" xfId="0" applyNumberFormat="1" applyFont="1"/>
    <xf numFmtId="6" fontId="8" fillId="0" borderId="0" xfId="0" applyNumberFormat="1" applyFont="1" applyBorder="1"/>
    <xf numFmtId="0" fontId="3" fillId="0" borderId="0" xfId="0" applyFont="1" applyBorder="1" applyAlignment="1">
      <alignment horizontal="center"/>
    </xf>
    <xf numFmtId="0" fontId="8" fillId="0" borderId="0" xfId="0" applyFont="1"/>
    <xf numFmtId="0" fontId="16" fillId="0" borderId="0" xfId="0" applyFont="1"/>
    <xf numFmtId="0" fontId="17" fillId="0" borderId="0" xfId="0" applyFont="1" applyBorder="1"/>
    <xf numFmtId="0" fontId="18" fillId="0" borderId="0" xfId="0" applyFont="1" applyBorder="1"/>
    <xf numFmtId="6" fontId="18" fillId="0" borderId="0" xfId="0" applyNumberFormat="1" applyFont="1" applyBorder="1"/>
    <xf numFmtId="0" fontId="18" fillId="0" borderId="0" xfId="0" applyFont="1"/>
    <xf numFmtId="5" fontId="17" fillId="0" borderId="0" xfId="0" applyNumberFormat="1" applyFont="1" applyBorder="1" applyAlignment="1">
      <alignment horizontal="center"/>
    </xf>
    <xf numFmtId="6" fontId="18" fillId="0" borderId="0" xfId="0" applyNumberFormat="1" applyFont="1"/>
    <xf numFmtId="6" fontId="17" fillId="0" borderId="5" xfId="0" applyNumberFormat="1" applyFont="1" applyBorder="1"/>
    <xf numFmtId="0" fontId="17" fillId="0" borderId="0" xfId="0" applyFont="1" applyBorder="1" applyAlignment="1">
      <alignment horizontal="center"/>
    </xf>
    <xf numFmtId="0" fontId="17" fillId="0" borderId="3" xfId="0" applyFont="1" applyBorder="1" applyAlignment="1">
      <alignment horizontal="center"/>
    </xf>
    <xf numFmtId="5" fontId="17" fillId="0" borderId="3" xfId="0" applyNumberFormat="1" applyFont="1" applyBorder="1" applyAlignment="1">
      <alignment horizontal="center"/>
    </xf>
    <xf numFmtId="0" fontId="19" fillId="0" borderId="0" xfId="0" applyFont="1" applyBorder="1"/>
    <xf numFmtId="0" fontId="20" fillId="0" borderId="0" xfId="0" applyFont="1"/>
    <xf numFmtId="5" fontId="17" fillId="0" borderId="0" xfId="0" applyNumberFormat="1" applyFont="1" applyAlignment="1">
      <alignment horizontal="center"/>
    </xf>
    <xf numFmtId="5" fontId="17" fillId="0" borderId="4" xfId="0" applyNumberFormat="1" applyFont="1" applyBorder="1" applyAlignment="1">
      <alignment horizontal="center"/>
    </xf>
    <xf numFmtId="0" fontId="20" fillId="0" borderId="0" xfId="0" applyFont="1" applyBorder="1"/>
    <xf numFmtId="0" fontId="17" fillId="0" borderId="0" xfId="0" applyFont="1" applyAlignment="1">
      <alignment horizontal="center" vertical="center" wrapText="1"/>
    </xf>
    <xf numFmtId="0" fontId="17" fillId="0" borderId="0" xfId="0" applyFont="1"/>
    <xf numFmtId="5" fontId="17" fillId="0" borderId="0" xfId="0" applyNumberFormat="1" applyFont="1" applyBorder="1"/>
    <xf numFmtId="6" fontId="17" fillId="0" borderId="0" xfId="0" applyNumberFormat="1" applyFont="1" applyBorder="1"/>
    <xf numFmtId="5" fontId="17" fillId="0" borderId="3" xfId="0" applyNumberFormat="1" applyFont="1" applyBorder="1"/>
  </cellXfs>
  <cellStyles count="2">
    <cellStyle name="Calculation" xfId="1" builtinId="22"/>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0"/>
  <sheetViews>
    <sheetView tabSelected="1" workbookViewId="0">
      <pane ySplit="9542" topLeftCell="A56"/>
      <selection activeCell="N63" sqref="N63"/>
      <selection pane="bottomLeft" activeCell="A56" sqref="A56:AB61"/>
    </sheetView>
  </sheetViews>
  <sheetFormatPr defaultColWidth="10.90625" defaultRowHeight="21.1" x14ac:dyDescent="0.35"/>
  <cols>
    <col min="1" max="1" width="3.453125" customWidth="1"/>
    <col min="2" max="2" width="3.36328125" customWidth="1"/>
    <col min="4" max="4" width="9.36328125" customWidth="1"/>
    <col min="5" max="5" width="9.81640625" customWidth="1"/>
    <col min="6" max="6" width="3.453125" customWidth="1"/>
    <col min="7" max="7" width="5.81640625" customWidth="1"/>
    <col min="8" max="8" width="9.81640625" customWidth="1"/>
    <col min="9" max="9" width="3.453125" customWidth="1"/>
    <col min="10" max="10" width="11.81640625" customWidth="1"/>
  </cols>
  <sheetData>
    <row r="1" spans="1:11" x14ac:dyDescent="0.35">
      <c r="A1" s="1"/>
      <c r="B1" s="1"/>
      <c r="C1" s="1"/>
      <c r="D1" s="1"/>
      <c r="F1" s="2" t="s">
        <v>0</v>
      </c>
      <c r="H1" s="1"/>
      <c r="I1" s="1"/>
      <c r="J1" s="1"/>
      <c r="K1" s="3"/>
    </row>
    <row r="2" spans="1:11" x14ac:dyDescent="0.35">
      <c r="A2" s="1"/>
      <c r="B2" s="1"/>
      <c r="C2" s="1"/>
      <c r="D2" s="1"/>
      <c r="F2" s="2" t="s">
        <v>1</v>
      </c>
      <c r="H2" s="1"/>
      <c r="I2" s="1"/>
      <c r="J2" s="1"/>
      <c r="K2" s="3"/>
    </row>
    <row r="3" spans="1:11" x14ac:dyDescent="0.35">
      <c r="A3" s="1"/>
      <c r="B3" s="1"/>
      <c r="C3" s="1"/>
      <c r="D3" s="1"/>
      <c r="F3" s="2" t="s">
        <v>2</v>
      </c>
      <c r="H3" s="1"/>
      <c r="I3" s="1"/>
      <c r="J3" s="1"/>
      <c r="K3" s="3"/>
    </row>
    <row r="4" spans="1:11" ht="35.65" customHeight="1" x14ac:dyDescent="0.35">
      <c r="A4" s="1"/>
      <c r="B4" s="1"/>
      <c r="C4" s="1"/>
      <c r="D4" s="1"/>
      <c r="E4" s="1"/>
      <c r="F4" s="1"/>
      <c r="G4" s="1"/>
      <c r="H4" s="1"/>
      <c r="I4" s="1"/>
      <c r="J4" s="1"/>
      <c r="K4" s="3"/>
    </row>
    <row r="5" spans="1:11" x14ac:dyDescent="0.35">
      <c r="A5" s="1" t="s">
        <v>3</v>
      </c>
      <c r="B5" s="1"/>
      <c r="C5" s="1"/>
      <c r="D5" s="1"/>
      <c r="E5" s="1"/>
      <c r="F5" s="1"/>
      <c r="G5" s="1"/>
      <c r="H5" s="1"/>
      <c r="I5" s="1"/>
      <c r="J5" s="1"/>
      <c r="K5" s="3"/>
    </row>
    <row r="6" spans="1:11" x14ac:dyDescent="0.35">
      <c r="A6" s="1"/>
      <c r="B6" s="1" t="s">
        <v>4</v>
      </c>
      <c r="C6" s="1"/>
      <c r="D6" s="1"/>
      <c r="E6" s="1"/>
      <c r="F6" s="1"/>
      <c r="G6" s="1"/>
      <c r="H6" s="1"/>
      <c r="I6" s="1"/>
      <c r="J6" s="1"/>
      <c r="K6" s="3"/>
    </row>
    <row r="7" spans="1:11" x14ac:dyDescent="0.35">
      <c r="A7" s="1"/>
      <c r="B7" s="1"/>
      <c r="C7" s="1"/>
      <c r="D7" s="1"/>
      <c r="E7" s="1"/>
      <c r="F7" s="1"/>
      <c r="G7" s="1"/>
      <c r="H7" s="1"/>
      <c r="I7" s="1"/>
      <c r="J7" s="1"/>
      <c r="K7" s="3"/>
    </row>
    <row r="8" spans="1:11" s="28" customFormat="1" ht="13.1" x14ac:dyDescent="0.2">
      <c r="A8" s="39" t="s">
        <v>66</v>
      </c>
    </row>
    <row r="9" spans="1:11" s="28" customFormat="1" ht="13.1" x14ac:dyDescent="0.2">
      <c r="A9" s="39" t="s">
        <v>67</v>
      </c>
    </row>
    <row r="10" spans="1:11" s="28" customFormat="1" ht="13.1" x14ac:dyDescent="0.2"/>
    <row r="11" spans="1:11" x14ac:dyDescent="0.35">
      <c r="A11" s="1"/>
      <c r="B11" s="1" t="s">
        <v>5</v>
      </c>
      <c r="C11" s="1"/>
      <c r="D11" s="1"/>
      <c r="E11" s="1"/>
      <c r="F11" s="1"/>
      <c r="G11" s="1"/>
      <c r="H11" s="1"/>
      <c r="I11" s="1"/>
      <c r="J11" s="1"/>
      <c r="K11" s="3"/>
    </row>
    <row r="12" spans="1:11" x14ac:dyDescent="0.35">
      <c r="A12" s="1"/>
      <c r="B12" s="1"/>
      <c r="C12" s="1" t="s">
        <v>6</v>
      </c>
      <c r="D12" s="1"/>
      <c r="E12" s="1"/>
      <c r="F12" s="1"/>
      <c r="G12" s="1"/>
      <c r="H12" s="1"/>
      <c r="I12" s="1"/>
      <c r="J12" s="1"/>
      <c r="K12" s="3"/>
    </row>
    <row r="13" spans="1:11" x14ac:dyDescent="0.35">
      <c r="A13" s="1"/>
      <c r="B13" s="1"/>
      <c r="C13" s="1" t="s">
        <v>7</v>
      </c>
      <c r="D13" s="1"/>
      <c r="E13" s="1"/>
      <c r="F13" s="1"/>
      <c r="G13" s="1"/>
      <c r="H13" s="1"/>
      <c r="I13" s="1"/>
      <c r="J13" s="1"/>
      <c r="K13" s="3"/>
    </row>
    <row r="14" spans="1:11" x14ac:dyDescent="0.35">
      <c r="A14" s="1"/>
      <c r="B14" s="1" t="s">
        <v>8</v>
      </c>
      <c r="C14" s="1"/>
      <c r="D14" s="1"/>
      <c r="E14" s="1"/>
      <c r="F14" s="1"/>
      <c r="G14" s="1"/>
      <c r="H14" s="1"/>
      <c r="I14" s="1"/>
      <c r="J14" s="1"/>
      <c r="K14" s="3"/>
    </row>
    <row r="15" spans="1:11" ht="34.950000000000003" customHeight="1" x14ac:dyDescent="0.35">
      <c r="A15" s="1"/>
      <c r="B15" s="1"/>
      <c r="C15" s="1"/>
      <c r="D15" s="1"/>
      <c r="E15" s="1"/>
      <c r="F15" s="1"/>
      <c r="G15" s="1"/>
      <c r="H15" s="1"/>
      <c r="I15" s="1"/>
      <c r="J15" s="1"/>
      <c r="K15" s="3"/>
    </row>
    <row r="16" spans="1:11" x14ac:dyDescent="0.35">
      <c r="A16" s="4" t="s">
        <v>9</v>
      </c>
      <c r="B16" s="1"/>
      <c r="C16" s="1"/>
      <c r="D16" s="1"/>
      <c r="E16" s="1"/>
      <c r="F16" s="1"/>
      <c r="G16" s="1"/>
      <c r="H16" s="1"/>
      <c r="I16" s="1"/>
      <c r="J16" s="1"/>
      <c r="K16" s="1"/>
    </row>
    <row r="17" spans="1:11" x14ac:dyDescent="0.35">
      <c r="A17" s="1" t="s">
        <v>10</v>
      </c>
      <c r="B17" s="1"/>
      <c r="C17" s="1"/>
      <c r="D17" s="1"/>
      <c r="E17" s="1"/>
      <c r="F17" s="1"/>
      <c r="G17" s="1"/>
      <c r="H17" s="1"/>
      <c r="I17" s="1"/>
      <c r="J17" s="1"/>
      <c r="K17" s="3"/>
    </row>
    <row r="18" spans="1:11" x14ac:dyDescent="0.35">
      <c r="A18" s="1" t="s">
        <v>11</v>
      </c>
      <c r="B18" s="1"/>
      <c r="C18" s="1"/>
      <c r="D18" s="1"/>
      <c r="E18" s="1"/>
      <c r="F18" s="1"/>
      <c r="G18" s="1"/>
      <c r="H18" s="1"/>
      <c r="I18" s="1"/>
      <c r="J18" s="1"/>
      <c r="K18" s="3"/>
    </row>
    <row r="19" spans="1:11" ht="37.1" customHeight="1" x14ac:dyDescent="0.35">
      <c r="A19" s="1"/>
      <c r="B19" s="1"/>
      <c r="C19" s="1"/>
      <c r="D19" s="1"/>
      <c r="E19" s="1"/>
      <c r="F19" s="1"/>
      <c r="G19" s="1"/>
      <c r="H19" s="1"/>
      <c r="I19" s="1"/>
      <c r="J19" s="1"/>
      <c r="K19" s="3"/>
    </row>
    <row r="20" spans="1:11" x14ac:dyDescent="0.35">
      <c r="A20" s="5" t="s">
        <v>12</v>
      </c>
      <c r="B20" s="1"/>
      <c r="C20" s="1"/>
      <c r="D20" s="1"/>
      <c r="E20" s="1"/>
      <c r="F20" s="1"/>
      <c r="G20" s="1"/>
      <c r="H20" s="1"/>
      <c r="I20" s="1"/>
      <c r="J20" s="1"/>
      <c r="K20" s="3"/>
    </row>
    <row r="21" spans="1:11" x14ac:dyDescent="0.35">
      <c r="A21" s="1" t="s">
        <v>13</v>
      </c>
      <c r="B21" s="1"/>
      <c r="C21" s="1"/>
      <c r="D21" s="1"/>
      <c r="E21" s="1"/>
      <c r="F21" s="1"/>
      <c r="G21" s="1"/>
      <c r="H21" s="1"/>
      <c r="I21" s="1"/>
      <c r="J21" s="1"/>
      <c r="K21" s="3"/>
    </row>
    <row r="22" spans="1:11" x14ac:dyDescent="0.35">
      <c r="A22" s="1"/>
      <c r="B22" s="1">
        <v>1</v>
      </c>
      <c r="C22" s="1" t="s">
        <v>14</v>
      </c>
      <c r="D22" s="1"/>
      <c r="E22" s="1"/>
      <c r="F22" s="1"/>
      <c r="G22" s="1"/>
      <c r="H22" s="1"/>
      <c r="I22" s="1"/>
      <c r="J22" s="1"/>
      <c r="K22" s="3"/>
    </row>
    <row r="23" spans="1:11" x14ac:dyDescent="0.35">
      <c r="A23" s="1"/>
      <c r="B23" s="1">
        <v>2</v>
      </c>
      <c r="C23" s="1" t="s">
        <v>15</v>
      </c>
      <c r="D23" s="1"/>
      <c r="E23" s="1"/>
      <c r="F23" s="1"/>
      <c r="G23" s="1"/>
      <c r="H23" s="1"/>
      <c r="I23" s="1"/>
      <c r="J23" s="1"/>
      <c r="K23" s="3"/>
    </row>
    <row r="24" spans="1:11" x14ac:dyDescent="0.35">
      <c r="A24" s="1"/>
      <c r="B24" s="1">
        <v>3</v>
      </c>
      <c r="C24" s="1" t="s">
        <v>16</v>
      </c>
      <c r="D24" s="1"/>
      <c r="E24" s="1"/>
      <c r="F24" s="1"/>
      <c r="G24" s="1"/>
      <c r="H24" s="1"/>
      <c r="I24" s="1"/>
      <c r="J24" s="1"/>
      <c r="K24" s="3"/>
    </row>
    <row r="25" spans="1:11" x14ac:dyDescent="0.35">
      <c r="A25" s="6"/>
      <c r="B25" s="6">
        <v>4</v>
      </c>
      <c r="C25" s="6" t="s">
        <v>17</v>
      </c>
      <c r="D25" s="6"/>
      <c r="E25" s="6"/>
      <c r="F25" s="6"/>
      <c r="G25" s="6" t="s">
        <v>18</v>
      </c>
      <c r="H25" s="1"/>
      <c r="I25" s="1"/>
      <c r="J25" s="1"/>
      <c r="K25" s="3"/>
    </row>
    <row r="26" spans="1:11" x14ac:dyDescent="0.35">
      <c r="A26" s="6"/>
      <c r="B26" s="6">
        <v>5</v>
      </c>
      <c r="C26" s="38" t="s">
        <v>19</v>
      </c>
      <c r="D26" s="38"/>
      <c r="E26" s="38"/>
      <c r="F26" s="38"/>
      <c r="G26" s="38"/>
      <c r="H26" s="38"/>
      <c r="I26" s="38"/>
      <c r="J26" s="38"/>
      <c r="K26" s="3"/>
    </row>
    <row r="27" spans="1:11" ht="10.95" customHeight="1" x14ac:dyDescent="0.35">
      <c r="A27" s="1"/>
      <c r="B27" s="1"/>
      <c r="C27" s="1"/>
      <c r="D27" s="1"/>
      <c r="E27" s="1"/>
      <c r="F27" s="1"/>
      <c r="G27" s="1"/>
      <c r="H27" s="1"/>
      <c r="I27" s="1"/>
      <c r="J27" s="1"/>
      <c r="K27" s="3"/>
    </row>
    <row r="28" spans="1:11" x14ac:dyDescent="0.35">
      <c r="A28" s="5" t="s">
        <v>20</v>
      </c>
      <c r="B28" s="1"/>
      <c r="C28" s="1"/>
      <c r="D28" s="1"/>
      <c r="E28" s="1"/>
      <c r="F28" s="1"/>
      <c r="G28" s="1"/>
      <c r="H28" s="1"/>
      <c r="I28" s="1"/>
      <c r="J28" s="1"/>
      <c r="K28" s="3"/>
    </row>
    <row r="29" spans="1:11" x14ac:dyDescent="0.35">
      <c r="A29" s="1" t="s">
        <v>21</v>
      </c>
      <c r="B29" s="1"/>
      <c r="C29" s="1"/>
      <c r="D29" s="1"/>
      <c r="E29" s="1"/>
      <c r="F29" s="1"/>
      <c r="G29" s="1"/>
      <c r="H29" s="1"/>
      <c r="I29" s="1"/>
      <c r="J29" s="1"/>
      <c r="K29" s="3"/>
    </row>
    <row r="30" spans="1:11" x14ac:dyDescent="0.35">
      <c r="A30" s="1" t="s">
        <v>22</v>
      </c>
      <c r="B30" s="1"/>
      <c r="C30" s="1"/>
      <c r="D30" s="1"/>
      <c r="E30" s="1"/>
      <c r="F30" s="1"/>
      <c r="G30" s="1"/>
      <c r="H30" s="7"/>
      <c r="I30" s="1"/>
      <c r="J30" s="7"/>
      <c r="K30" s="3"/>
    </row>
    <row r="31" spans="1:11" x14ac:dyDescent="0.35">
      <c r="A31" s="1"/>
      <c r="B31" s="1"/>
      <c r="C31" s="1"/>
      <c r="D31" s="1"/>
      <c r="E31" s="7" t="s">
        <v>50</v>
      </c>
      <c r="F31" s="7"/>
      <c r="G31" s="7" t="s">
        <v>23</v>
      </c>
      <c r="H31" s="7" t="s">
        <v>24</v>
      </c>
      <c r="I31" s="1"/>
      <c r="J31" s="7" t="s">
        <v>25</v>
      </c>
      <c r="K31" s="3"/>
    </row>
    <row r="32" spans="1:11" x14ac:dyDescent="0.35">
      <c r="A32" s="11"/>
      <c r="B32" s="11"/>
      <c r="C32" s="11"/>
      <c r="D32" s="11"/>
      <c r="E32" s="37" t="s">
        <v>51</v>
      </c>
      <c r="F32" s="37"/>
      <c r="G32" s="37" t="s">
        <v>52</v>
      </c>
      <c r="H32" s="37" t="s">
        <v>27</v>
      </c>
      <c r="I32" s="11"/>
      <c r="J32" s="37" t="s">
        <v>26</v>
      </c>
      <c r="K32" s="30"/>
    </row>
    <row r="33" spans="1:11" x14ac:dyDescent="0.35">
      <c r="A33" s="8"/>
      <c r="B33" s="8"/>
      <c r="C33" s="8"/>
      <c r="D33" s="8"/>
      <c r="E33" s="9"/>
      <c r="F33" s="9"/>
      <c r="G33" s="9"/>
      <c r="H33" s="9"/>
      <c r="I33" s="8"/>
      <c r="J33" s="9"/>
      <c r="K33" s="10"/>
    </row>
    <row r="34" spans="1:11" x14ac:dyDescent="0.35">
      <c r="A34" s="11"/>
      <c r="B34" s="11"/>
      <c r="C34" s="12" t="s">
        <v>28</v>
      </c>
      <c r="D34" s="12"/>
      <c r="E34" s="13">
        <v>328</v>
      </c>
      <c r="F34" s="13"/>
      <c r="G34" s="13">
        <v>38</v>
      </c>
      <c r="H34" s="13">
        <v>366</v>
      </c>
      <c r="I34" s="13"/>
      <c r="J34" s="13">
        <f>6*G34*32</f>
        <v>7296</v>
      </c>
      <c r="K34" s="12" t="s">
        <v>29</v>
      </c>
    </row>
    <row r="35" spans="1:11" x14ac:dyDescent="0.35">
      <c r="A35" s="8"/>
      <c r="B35" s="8"/>
      <c r="C35" s="14" t="s">
        <v>30</v>
      </c>
      <c r="D35" s="14"/>
      <c r="E35" s="15">
        <v>328</v>
      </c>
      <c r="F35" s="15"/>
      <c r="G35" s="15">
        <v>72</v>
      </c>
      <c r="H35" s="15">
        <v>400</v>
      </c>
      <c r="I35" s="15"/>
      <c r="J35" s="15">
        <f>6*G35*32</f>
        <v>13824</v>
      </c>
      <c r="K35" s="14" t="s">
        <v>29</v>
      </c>
    </row>
    <row r="36" spans="1:11" x14ac:dyDescent="0.35">
      <c r="A36" s="11"/>
      <c r="B36" s="11"/>
      <c r="C36" s="12"/>
      <c r="D36" s="12"/>
      <c r="E36" s="36"/>
      <c r="F36" s="36"/>
      <c r="G36" s="36"/>
      <c r="H36" s="36"/>
      <c r="I36" s="36"/>
      <c r="J36" s="36"/>
      <c r="K36" s="12"/>
    </row>
    <row r="37" spans="1:11" s="43" customFormat="1" ht="13.85" x14ac:dyDescent="0.2">
      <c r="A37" s="40" t="s">
        <v>54</v>
      </c>
      <c r="B37" s="41"/>
      <c r="C37" s="41"/>
      <c r="D37" s="41"/>
      <c r="E37" s="42"/>
      <c r="F37" s="42"/>
      <c r="G37" s="42"/>
      <c r="H37" s="42"/>
      <c r="I37" s="42"/>
      <c r="J37" s="42"/>
      <c r="K37" s="41"/>
    </row>
    <row r="38" spans="1:11" s="26" customFormat="1" ht="13.85" x14ac:dyDescent="0.2">
      <c r="A38" s="22"/>
      <c r="B38" s="23"/>
      <c r="C38" s="24"/>
      <c r="D38" s="24"/>
      <c r="E38" s="25"/>
      <c r="F38" s="25"/>
      <c r="G38" s="25"/>
      <c r="H38" s="25"/>
      <c r="I38" s="25"/>
      <c r="J38" s="25"/>
      <c r="K38" s="24"/>
    </row>
    <row r="39" spans="1:11" x14ac:dyDescent="0.35">
      <c r="A39" s="1"/>
      <c r="B39" s="1"/>
      <c r="C39" s="1" t="s">
        <v>31</v>
      </c>
      <c r="D39" s="1" t="s">
        <v>32</v>
      </c>
      <c r="E39" s="16">
        <v>328</v>
      </c>
      <c r="F39" s="16"/>
      <c r="G39" s="16">
        <f>((6*G34*32)+(6*G35*32))/3/122</f>
        <v>57.704918032786885</v>
      </c>
      <c r="H39" s="16">
        <f>(6*H34+6*H35)/12</f>
        <v>383</v>
      </c>
      <c r="I39" s="16"/>
      <c r="J39" s="16">
        <f>J34+J35</f>
        <v>21120</v>
      </c>
      <c r="K39" s="3"/>
    </row>
    <row r="40" spans="1:11" x14ac:dyDescent="0.35">
      <c r="A40" s="1"/>
      <c r="B40" s="1"/>
      <c r="C40" s="1" t="s">
        <v>33</v>
      </c>
      <c r="D40" s="1"/>
      <c r="E40" s="17">
        <v>341</v>
      </c>
      <c r="F40" s="17"/>
      <c r="G40" s="16">
        <v>85</v>
      </c>
      <c r="H40" s="17">
        <f>E40+G40</f>
        <v>426</v>
      </c>
      <c r="I40" s="16"/>
      <c r="J40" s="16">
        <f>12*G40*32</f>
        <v>32640</v>
      </c>
      <c r="K40" s="3"/>
    </row>
    <row r="41" spans="1:11" x14ac:dyDescent="0.35">
      <c r="A41" s="1"/>
      <c r="B41" s="1"/>
      <c r="C41" s="1" t="s">
        <v>34</v>
      </c>
      <c r="D41" s="1"/>
      <c r="E41" s="16">
        <f>E40*1.03</f>
        <v>351.23</v>
      </c>
      <c r="F41" s="16"/>
      <c r="G41" s="16">
        <v>85</v>
      </c>
      <c r="H41" s="16">
        <f t="shared" ref="H41:H45" si="0">E41+G41</f>
        <v>436.23</v>
      </c>
      <c r="I41" s="16"/>
      <c r="J41" s="16">
        <f t="shared" ref="J41:J45" si="1">12*G41*32</f>
        <v>32640</v>
      </c>
      <c r="K41" s="3"/>
    </row>
    <row r="42" spans="1:11" x14ac:dyDescent="0.35">
      <c r="A42" s="1"/>
      <c r="B42" s="1"/>
      <c r="C42" s="1" t="s">
        <v>35</v>
      </c>
      <c r="D42" s="1"/>
      <c r="E42" s="16">
        <f t="shared" ref="E42:E45" si="2">E41*1.03</f>
        <v>361.76690000000002</v>
      </c>
      <c r="F42" s="16"/>
      <c r="G42" s="16">
        <v>85</v>
      </c>
      <c r="H42" s="16">
        <f t="shared" si="0"/>
        <v>446.76690000000002</v>
      </c>
      <c r="I42" s="16"/>
      <c r="J42" s="16">
        <f t="shared" si="1"/>
        <v>32640</v>
      </c>
      <c r="K42" s="3"/>
    </row>
    <row r="43" spans="1:11" x14ac:dyDescent="0.35">
      <c r="A43" s="1"/>
      <c r="B43" s="1"/>
      <c r="C43" s="1" t="s">
        <v>36</v>
      </c>
      <c r="D43" s="1"/>
      <c r="E43" s="16">
        <v>374</v>
      </c>
      <c r="F43" s="16"/>
      <c r="G43" s="16">
        <v>88</v>
      </c>
      <c r="H43" s="16">
        <f t="shared" si="0"/>
        <v>462</v>
      </c>
      <c r="I43" s="16"/>
      <c r="J43" s="16">
        <f t="shared" si="1"/>
        <v>33792</v>
      </c>
      <c r="K43" s="3"/>
    </row>
    <row r="44" spans="1:11" x14ac:dyDescent="0.35">
      <c r="A44" s="1"/>
      <c r="B44" s="1"/>
      <c r="C44" s="1" t="s">
        <v>37</v>
      </c>
      <c r="D44" s="1"/>
      <c r="E44" s="16">
        <f t="shared" si="2"/>
        <v>385.22</v>
      </c>
      <c r="F44" s="16"/>
      <c r="G44" s="16">
        <v>88</v>
      </c>
      <c r="H44" s="16">
        <f t="shared" si="0"/>
        <v>473.22</v>
      </c>
      <c r="I44" s="16"/>
      <c r="J44" s="16">
        <f t="shared" si="1"/>
        <v>33792</v>
      </c>
      <c r="K44" s="3"/>
    </row>
    <row r="45" spans="1:11" x14ac:dyDescent="0.35">
      <c r="A45" s="8"/>
      <c r="B45" s="8"/>
      <c r="C45" s="8" t="s">
        <v>38</v>
      </c>
      <c r="D45" s="8"/>
      <c r="E45" s="18">
        <f t="shared" si="2"/>
        <v>396.77660000000003</v>
      </c>
      <c r="F45" s="18"/>
      <c r="G45" s="18">
        <v>88</v>
      </c>
      <c r="H45" s="18">
        <f t="shared" si="0"/>
        <v>484.77660000000003</v>
      </c>
      <c r="I45" s="18"/>
      <c r="J45" s="18">
        <f t="shared" si="1"/>
        <v>33792</v>
      </c>
      <c r="K45" s="10"/>
    </row>
    <row r="46" spans="1:11" ht="7.3" customHeight="1" x14ac:dyDescent="0.35">
      <c r="A46" s="1"/>
      <c r="B46" s="1"/>
      <c r="C46" s="1"/>
      <c r="D46" s="1"/>
      <c r="E46" s="1"/>
      <c r="F46" s="1"/>
      <c r="G46" s="1"/>
      <c r="H46" s="1"/>
      <c r="I46" s="1"/>
      <c r="J46" s="1"/>
      <c r="K46" s="3"/>
    </row>
    <row r="47" spans="1:11" x14ac:dyDescent="0.35">
      <c r="A47" s="1"/>
      <c r="B47" s="1"/>
      <c r="C47" s="1" t="s">
        <v>39</v>
      </c>
      <c r="D47" s="1"/>
      <c r="E47" s="1"/>
      <c r="F47" s="1"/>
      <c r="G47" s="1"/>
      <c r="H47" s="1"/>
      <c r="I47" s="1"/>
      <c r="J47" s="16">
        <f>SUM(J39:J45)</f>
        <v>220416</v>
      </c>
      <c r="K47" s="31">
        <f>J47</f>
        <v>220416</v>
      </c>
    </row>
    <row r="48" spans="1:11" ht="28.4" customHeight="1" x14ac:dyDescent="0.35">
      <c r="A48" s="1"/>
      <c r="B48" s="1"/>
      <c r="C48" s="1"/>
      <c r="D48" s="1"/>
      <c r="E48" s="1"/>
      <c r="F48" s="1"/>
      <c r="G48" s="1"/>
      <c r="H48" s="1"/>
      <c r="I48" s="1"/>
      <c r="J48" s="1"/>
      <c r="K48" s="3"/>
    </row>
    <row r="49" spans="1:13" x14ac:dyDescent="0.35">
      <c r="A49" s="5" t="s">
        <v>40</v>
      </c>
      <c r="B49" s="1"/>
      <c r="C49" s="1"/>
      <c r="D49" s="1"/>
      <c r="E49" s="1"/>
      <c r="F49" s="1"/>
      <c r="G49" s="1"/>
      <c r="H49" s="1"/>
      <c r="I49" s="1"/>
      <c r="J49" s="1"/>
      <c r="K49" s="3"/>
      <c r="M49" s="33"/>
    </row>
    <row r="50" spans="1:13" x14ac:dyDescent="0.35">
      <c r="A50" s="8"/>
      <c r="B50" s="8"/>
      <c r="C50" s="8" t="s">
        <v>41</v>
      </c>
      <c r="D50" s="8"/>
      <c r="E50" s="8"/>
      <c r="F50" s="8"/>
      <c r="G50" s="8"/>
      <c r="H50" s="8"/>
      <c r="I50" s="8"/>
      <c r="J50" s="18">
        <v>124765</v>
      </c>
      <c r="K50" s="47" t="s">
        <v>57</v>
      </c>
      <c r="M50" s="34"/>
    </row>
    <row r="51" spans="1:13" x14ac:dyDescent="0.35">
      <c r="A51" s="11"/>
      <c r="B51" s="11"/>
      <c r="C51" s="11"/>
      <c r="D51" s="11"/>
      <c r="E51" s="11"/>
      <c r="F51" s="11"/>
      <c r="G51" s="11"/>
      <c r="H51" s="11"/>
      <c r="I51" s="11"/>
      <c r="J51" s="29"/>
      <c r="K51" s="48"/>
      <c r="M51" s="34"/>
    </row>
    <row r="52" spans="1:13" s="43" customFormat="1" ht="13.85" x14ac:dyDescent="0.2">
      <c r="A52" s="40" t="s">
        <v>55</v>
      </c>
      <c r="B52" s="41"/>
      <c r="C52" s="41"/>
      <c r="D52" s="41"/>
      <c r="E52" s="41"/>
      <c r="F52" s="41"/>
      <c r="G52" s="41"/>
      <c r="H52" s="41"/>
      <c r="I52" s="41"/>
      <c r="K52" s="44">
        <v>118370.47</v>
      </c>
      <c r="M52" s="45"/>
    </row>
    <row r="53" spans="1:13" s="26" customFormat="1" ht="13.85" x14ac:dyDescent="0.2">
      <c r="A53" s="22"/>
      <c r="B53" s="23"/>
      <c r="C53" s="23"/>
      <c r="D53" s="23"/>
      <c r="E53" s="23"/>
      <c r="F53" s="23"/>
      <c r="G53" s="23"/>
      <c r="H53" s="23"/>
      <c r="I53" s="23"/>
      <c r="K53" s="44"/>
      <c r="M53" s="35"/>
    </row>
    <row r="54" spans="1:13" x14ac:dyDescent="0.35">
      <c r="A54" s="1"/>
      <c r="B54" s="1"/>
      <c r="C54" s="1" t="s">
        <v>42</v>
      </c>
      <c r="D54" s="1"/>
      <c r="E54" s="1"/>
      <c r="F54" s="1"/>
      <c r="G54" s="1"/>
      <c r="H54" s="1"/>
      <c r="I54" s="1"/>
      <c r="J54" s="18">
        <v>50000</v>
      </c>
      <c r="K54" s="44">
        <v>-50000</v>
      </c>
      <c r="M54" s="33"/>
    </row>
    <row r="55" spans="1:13" ht="21.85" thickBot="1" x14ac:dyDescent="0.4">
      <c r="A55" s="1"/>
      <c r="B55" s="1"/>
      <c r="C55" s="1" t="s">
        <v>43</v>
      </c>
      <c r="D55" s="1"/>
      <c r="E55" s="1"/>
      <c r="F55" s="1"/>
      <c r="G55" s="1"/>
      <c r="H55" s="1"/>
      <c r="I55" s="1"/>
      <c r="J55" s="19">
        <f>J47+J50-J54</f>
        <v>295181</v>
      </c>
      <c r="K55" s="49"/>
    </row>
    <row r="56" spans="1:13" ht="13.1" customHeight="1" thickTop="1" x14ac:dyDescent="0.35">
      <c r="A56" s="1"/>
      <c r="B56" s="1"/>
      <c r="C56" s="1"/>
      <c r="D56" s="1"/>
      <c r="E56" s="1"/>
      <c r="F56" s="1"/>
      <c r="G56" s="1"/>
      <c r="H56" s="1"/>
      <c r="I56" s="1"/>
      <c r="J56" s="29"/>
      <c r="K56" s="50"/>
    </row>
    <row r="57" spans="1:13" s="43" customFormat="1" ht="14.55" thickBot="1" x14ac:dyDescent="0.25">
      <c r="A57" s="40" t="s">
        <v>56</v>
      </c>
      <c r="B57" s="41"/>
      <c r="C57" s="41"/>
      <c r="D57" s="41"/>
      <c r="E57" s="41"/>
      <c r="F57" s="41"/>
      <c r="G57" s="41"/>
      <c r="H57" s="41"/>
      <c r="I57" s="41"/>
      <c r="K57" s="46">
        <f>K52+J47-J54</f>
        <v>288786.46999999997</v>
      </c>
    </row>
    <row r="58" spans="1:13" ht="21.85" thickTop="1" x14ac:dyDescent="0.35">
      <c r="A58" s="1"/>
      <c r="B58" s="1"/>
      <c r="C58" s="1"/>
      <c r="D58" s="1"/>
      <c r="E58" s="1"/>
      <c r="F58" s="1"/>
      <c r="G58" s="1"/>
      <c r="H58" s="1"/>
      <c r="I58" s="1"/>
      <c r="K58" s="51"/>
    </row>
    <row r="59" spans="1:13" x14ac:dyDescent="0.35">
      <c r="A59" s="5" t="s">
        <v>44</v>
      </c>
      <c r="B59" s="1"/>
      <c r="C59" s="1"/>
      <c r="D59" s="1"/>
      <c r="E59" s="1"/>
      <c r="F59" s="1"/>
      <c r="G59" s="1"/>
      <c r="H59" s="1"/>
      <c r="I59" s="1"/>
      <c r="K59" s="47" t="s">
        <v>57</v>
      </c>
    </row>
    <row r="60" spans="1:13" x14ac:dyDescent="0.35">
      <c r="A60" s="1"/>
      <c r="B60" s="1">
        <v>1</v>
      </c>
      <c r="C60" s="1" t="s">
        <v>45</v>
      </c>
      <c r="D60" s="1"/>
      <c r="E60" s="1"/>
      <c r="F60" s="1"/>
      <c r="G60" s="1"/>
      <c r="H60" s="16">
        <v>89000</v>
      </c>
      <c r="I60" s="21" t="s">
        <v>53</v>
      </c>
      <c r="K60" s="52">
        <v>89000</v>
      </c>
    </row>
    <row r="61" spans="1:13" x14ac:dyDescent="0.35">
      <c r="A61" s="1"/>
      <c r="B61" s="1">
        <v>2</v>
      </c>
      <c r="C61" s="1" t="s">
        <v>46</v>
      </c>
      <c r="D61" s="1"/>
      <c r="E61" s="1"/>
      <c r="F61" s="1"/>
      <c r="G61" s="1"/>
      <c r="H61" s="18">
        <f>J55-H60</f>
        <v>206181</v>
      </c>
      <c r="I61" s="1"/>
      <c r="K61" s="52">
        <f>K62-K60</f>
        <v>199786.46999999997</v>
      </c>
    </row>
    <row r="62" spans="1:13" ht="21.85" thickBot="1" x14ac:dyDescent="0.4">
      <c r="A62" s="1"/>
      <c r="B62" s="1"/>
      <c r="C62" s="1"/>
      <c r="D62" s="1"/>
      <c r="E62" s="1"/>
      <c r="F62" s="1"/>
      <c r="G62" s="1"/>
      <c r="H62" s="19">
        <f>H60+H61</f>
        <v>295181</v>
      </c>
      <c r="I62" s="1"/>
      <c r="K62" s="53">
        <f>K57</f>
        <v>288786.46999999997</v>
      </c>
    </row>
    <row r="63" spans="1:13" ht="51.65" customHeight="1" thickTop="1" x14ac:dyDescent="0.35">
      <c r="A63" s="1"/>
      <c r="B63" s="1"/>
      <c r="C63" s="1"/>
      <c r="D63" s="1"/>
      <c r="E63" s="1"/>
      <c r="F63" s="1"/>
      <c r="G63" s="1"/>
      <c r="H63" s="1"/>
      <c r="I63" s="1"/>
      <c r="K63" s="54"/>
    </row>
    <row r="64" spans="1:13" s="27" customFormat="1" ht="13.85" x14ac:dyDescent="0.2">
      <c r="A64" s="55" t="s">
        <v>64</v>
      </c>
      <c r="B64" s="55"/>
      <c r="C64" s="55"/>
      <c r="D64" s="55"/>
      <c r="E64" s="55"/>
      <c r="F64" s="55"/>
      <c r="G64" s="55"/>
      <c r="H64" s="55"/>
      <c r="I64" s="56"/>
      <c r="J64" s="56" t="s">
        <v>58</v>
      </c>
      <c r="K64" s="57">
        <f>K52</f>
        <v>118370.47</v>
      </c>
    </row>
    <row r="65" spans="1:11" s="27" customFormat="1" ht="13.85" x14ac:dyDescent="0.2">
      <c r="A65" s="55"/>
      <c r="B65" s="55"/>
      <c r="C65" s="55"/>
      <c r="D65" s="55"/>
      <c r="E65" s="55"/>
      <c r="F65" s="55"/>
      <c r="G65" s="55"/>
      <c r="H65" s="55"/>
      <c r="I65" s="56"/>
      <c r="J65" s="56" t="s">
        <v>59</v>
      </c>
      <c r="K65" s="57">
        <f>K54</f>
        <v>-50000</v>
      </c>
    </row>
    <row r="66" spans="1:11" s="27" customFormat="1" ht="13.85" x14ac:dyDescent="0.2">
      <c r="A66" s="55"/>
      <c r="B66" s="55"/>
      <c r="C66" s="55"/>
      <c r="D66" s="55"/>
      <c r="E66" s="55"/>
      <c r="F66" s="55"/>
      <c r="G66" s="55"/>
      <c r="H66" s="55"/>
      <c r="I66" s="56"/>
      <c r="J66" s="56" t="s">
        <v>60</v>
      </c>
      <c r="K66" s="58">
        <f>J39</f>
        <v>21120</v>
      </c>
    </row>
    <row r="67" spans="1:11" s="27" customFormat="1" ht="13.85" x14ac:dyDescent="0.2">
      <c r="A67" s="56"/>
      <c r="B67" s="56"/>
      <c r="C67" s="56"/>
      <c r="D67" s="56"/>
      <c r="E67" s="56"/>
      <c r="F67" s="56"/>
      <c r="G67" s="56"/>
      <c r="H67" s="56"/>
      <c r="I67" s="56"/>
      <c r="J67" s="56" t="s">
        <v>61</v>
      </c>
      <c r="K67" s="58">
        <f>J40/2</f>
        <v>16320</v>
      </c>
    </row>
    <row r="68" spans="1:11" s="27" customFormat="1" ht="36.4" customHeight="1" x14ac:dyDescent="0.2">
      <c r="A68" s="55" t="s">
        <v>68</v>
      </c>
      <c r="B68" s="55"/>
      <c r="C68" s="55"/>
      <c r="D68" s="55"/>
      <c r="E68" s="55"/>
      <c r="F68" s="55"/>
      <c r="G68" s="55"/>
      <c r="H68" s="55"/>
      <c r="I68" s="56"/>
      <c r="J68" s="56"/>
      <c r="K68" s="59" t="s">
        <v>22</v>
      </c>
    </row>
    <row r="69" spans="1:11" s="27" customFormat="1" ht="13.85" x14ac:dyDescent="0.2">
      <c r="A69" s="55"/>
      <c r="B69" s="55"/>
      <c r="C69" s="55"/>
      <c r="D69" s="55"/>
      <c r="E69" s="55"/>
      <c r="F69" s="55"/>
      <c r="G69" s="55"/>
      <c r="H69" s="55"/>
      <c r="I69" s="56"/>
      <c r="J69" s="56" t="s">
        <v>62</v>
      </c>
      <c r="K69" s="57">
        <f>SUM(K64:K68)</f>
        <v>105810.47</v>
      </c>
    </row>
    <row r="70" spans="1:11" s="27" customFormat="1" ht="13.85" x14ac:dyDescent="0.2">
      <c r="A70" s="55"/>
      <c r="B70" s="55"/>
      <c r="C70" s="55"/>
      <c r="D70" s="55"/>
      <c r="E70" s="55"/>
      <c r="F70" s="55"/>
      <c r="G70" s="55"/>
      <c r="H70" s="55"/>
      <c r="I70" s="56"/>
      <c r="J70" s="56" t="s">
        <v>63</v>
      </c>
      <c r="K70" s="57">
        <f>-K60</f>
        <v>-89000</v>
      </c>
    </row>
    <row r="71" spans="1:11" s="27" customFormat="1" ht="13.85" x14ac:dyDescent="0.2">
      <c r="A71" s="55"/>
      <c r="B71" s="55"/>
      <c r="C71" s="55"/>
      <c r="D71" s="55"/>
      <c r="E71" s="55"/>
      <c r="F71" s="55"/>
      <c r="G71" s="55"/>
      <c r="H71" s="55"/>
      <c r="I71" s="56"/>
      <c r="J71" s="56"/>
      <c r="K71" s="59"/>
    </row>
    <row r="72" spans="1:11" s="27" customFormat="1" ht="13.85" x14ac:dyDescent="0.2">
      <c r="A72" s="55"/>
      <c r="B72" s="55"/>
      <c r="C72" s="55"/>
      <c r="D72" s="55"/>
      <c r="E72" s="55"/>
      <c r="F72" s="55"/>
      <c r="G72" s="55"/>
      <c r="H72" s="55"/>
      <c r="I72" s="56"/>
      <c r="J72" s="56" t="s">
        <v>65</v>
      </c>
      <c r="K72" s="57">
        <f>SUM(K69:K71)</f>
        <v>16810.47</v>
      </c>
    </row>
    <row r="73" spans="1:11" s="27" customFormat="1" ht="13.85" x14ac:dyDescent="0.2">
      <c r="A73" s="55"/>
      <c r="B73" s="55"/>
      <c r="C73" s="55"/>
      <c r="D73" s="55"/>
      <c r="E73" s="55"/>
      <c r="F73" s="55"/>
      <c r="G73" s="55"/>
      <c r="H73" s="55"/>
      <c r="I73" s="56"/>
      <c r="J73" s="56"/>
      <c r="K73" s="57"/>
    </row>
    <row r="74" spans="1:11" s="27" customFormat="1" ht="13.85" x14ac:dyDescent="0.2">
      <c r="A74" s="55"/>
      <c r="B74" s="55"/>
      <c r="C74" s="55"/>
      <c r="D74" s="55"/>
      <c r="E74" s="55"/>
      <c r="F74" s="55"/>
      <c r="G74" s="55"/>
      <c r="H74" s="55"/>
      <c r="I74" s="56"/>
      <c r="J74" s="56"/>
      <c r="K74" s="57"/>
    </row>
    <row r="75" spans="1:11" s="27" customFormat="1" ht="13.85" x14ac:dyDescent="0.2">
      <c r="A75" s="56"/>
      <c r="B75" s="56"/>
      <c r="C75" s="56"/>
      <c r="D75" s="56"/>
      <c r="E75" s="56"/>
      <c r="F75" s="56"/>
      <c r="G75" s="56"/>
      <c r="H75" s="56"/>
      <c r="I75" s="56"/>
      <c r="J75" s="56"/>
      <c r="K75" s="57"/>
    </row>
    <row r="76" spans="1:11" s="27" customFormat="1" ht="72.75" customHeight="1" x14ac:dyDescent="0.2">
      <c r="A76" s="55" t="s">
        <v>69</v>
      </c>
      <c r="B76" s="55"/>
      <c r="C76" s="55"/>
      <c r="D76" s="55"/>
      <c r="E76" s="55"/>
      <c r="F76" s="55"/>
      <c r="G76" s="55"/>
      <c r="H76" s="55"/>
      <c r="I76" s="55"/>
      <c r="J76" s="55"/>
      <c r="K76" s="55"/>
    </row>
    <row r="77" spans="1:11" s="27" customFormat="1" ht="13.85" x14ac:dyDescent="0.2">
      <c r="A77" s="32"/>
      <c r="B77" s="32"/>
      <c r="C77" s="32"/>
      <c r="D77" s="32"/>
      <c r="E77" s="32"/>
      <c r="F77" s="32"/>
      <c r="G77" s="32"/>
      <c r="H77" s="32"/>
      <c r="I77" s="32"/>
      <c r="J77" s="32"/>
      <c r="K77" s="32"/>
    </row>
    <row r="78" spans="1:11" x14ac:dyDescent="0.35">
      <c r="A78" s="1"/>
      <c r="B78" s="1"/>
      <c r="C78" s="20" t="s">
        <v>47</v>
      </c>
      <c r="E78" s="1"/>
      <c r="F78" s="1"/>
      <c r="G78" s="1"/>
      <c r="H78" s="16"/>
      <c r="I78" s="1"/>
      <c r="J78" s="1"/>
      <c r="K78" s="1"/>
    </row>
    <row r="79" spans="1:11" x14ac:dyDescent="0.35">
      <c r="A79" s="1"/>
      <c r="B79" s="1"/>
      <c r="C79" s="20" t="s">
        <v>48</v>
      </c>
      <c r="E79" s="1"/>
      <c r="F79" s="1"/>
      <c r="G79" s="1"/>
      <c r="H79" s="16"/>
      <c r="I79" s="1"/>
      <c r="J79" s="1"/>
      <c r="K79" s="1"/>
    </row>
    <row r="80" spans="1:11" x14ac:dyDescent="0.35">
      <c r="A80" s="1"/>
      <c r="B80" s="1"/>
      <c r="C80" s="20" t="s">
        <v>49</v>
      </c>
      <c r="E80" s="1"/>
      <c r="F80" s="1"/>
      <c r="G80" s="1"/>
      <c r="H80" s="1"/>
      <c r="I80" s="1"/>
      <c r="J80" s="1"/>
      <c r="K80" s="1"/>
    </row>
  </sheetData>
  <mergeCells count="4">
    <mergeCell ref="C26:J26"/>
    <mergeCell ref="A64:H66"/>
    <mergeCell ref="A76:K76"/>
    <mergeCell ref="A68:H74"/>
  </mergeCells>
  <pageMargins left="0.1" right="0.1" top="1" bottom="1" header="0.5" footer="0.5"/>
  <pageSetup scale="86" fitToHeight="0" orientation="portrait" r:id="rId1"/>
  <rowBreaks count="2" manualBreakCount="2">
    <brk id="27" max="16383" man="1"/>
    <brk id="58" max="16383" man="1"/>
  </row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 Byrne</dc:creator>
  <cp:lastModifiedBy>Ruth Roylance</cp:lastModifiedBy>
  <cp:lastPrinted>2015-08-05T12:54:58Z</cp:lastPrinted>
  <dcterms:created xsi:type="dcterms:W3CDTF">2015-08-04T15:40:13Z</dcterms:created>
  <dcterms:modified xsi:type="dcterms:W3CDTF">2015-08-05T15:34:53Z</dcterms:modified>
</cp:coreProperties>
</file>